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9416" windowHeight="10032"/>
  </bookViews>
  <sheets>
    <sheet name="Conceptbegr. Orion 2017-2018" sheetId="1" r:id="rId1"/>
  </sheets>
  <externalReferences>
    <externalReference r:id="rId2"/>
  </externalReferences>
  <definedNames>
    <definedName name="_xlnm.Print_Area" localSheetId="0">'Conceptbegr. Orion 2017-2018'!$A$1:$E$30</definedName>
  </definedNames>
  <calcPr calcId="145621"/>
</workbook>
</file>

<file path=xl/calcChain.xml><?xml version="1.0" encoding="utf-8"?>
<calcChain xmlns="http://schemas.openxmlformats.org/spreadsheetml/2006/main">
  <c r="D30" i="1"/>
  <c r="B28"/>
  <c r="D27"/>
  <c r="D26"/>
  <c r="D25"/>
  <c r="D24"/>
  <c r="D23"/>
  <c r="D22"/>
  <c r="C22"/>
  <c r="C28"/>
  <c r="D21"/>
  <c r="D20"/>
  <c r="D19"/>
  <c r="C19"/>
  <c r="D18"/>
  <c r="D17"/>
  <c r="D28"/>
  <c r="C17"/>
  <c r="D16"/>
  <c r="C11"/>
  <c r="D10"/>
  <c r="D9"/>
  <c r="D8"/>
  <c r="D7"/>
  <c r="D6"/>
  <c r="D5"/>
  <c r="D4"/>
  <c r="B4"/>
  <c r="B11"/>
  <c r="B29"/>
  <c r="D11"/>
  <c r="D29"/>
</calcChain>
</file>

<file path=xl/sharedStrings.xml><?xml version="1.0" encoding="utf-8"?>
<sst xmlns="http://schemas.openxmlformats.org/spreadsheetml/2006/main" count="32" uniqueCount="28">
  <si>
    <t>Concept Begroting SV Orion 2017 - 2018</t>
  </si>
  <si>
    <t>Inkomsten</t>
  </si>
  <si>
    <t>Begroting
2017 - 2018</t>
  </si>
  <si>
    <t xml:space="preserve"> Begroting
2016 - 2017</t>
  </si>
  <si>
    <t xml:space="preserve"> Rekening
2016 - 2017</t>
  </si>
  <si>
    <t xml:space="preserve">Contributies </t>
  </si>
  <si>
    <t>Bijdragen voetbalkampen</t>
  </si>
  <si>
    <t>Vrienden van Orion</t>
  </si>
  <si>
    <t>Sponsoring &amp; loterijen</t>
  </si>
  <si>
    <t>Entreegelden</t>
  </si>
  <si>
    <t>Rentebaten</t>
  </si>
  <si>
    <t>Diverse baten</t>
  </si>
  <si>
    <t>totaal  inkomsten</t>
  </si>
  <si>
    <t>Uitgaven</t>
  </si>
  <si>
    <t>Kosten accommodatie</t>
  </si>
  <si>
    <t>Vrijwilligersvergoedingen</t>
  </si>
  <si>
    <t>Kosten KNVB</t>
  </si>
  <si>
    <t>Kosten voetbalkampen</t>
  </si>
  <si>
    <t>Personeelskosten</t>
  </si>
  <si>
    <t>Eigen verbruik SV Orion</t>
  </si>
  <si>
    <t>Wedstrijd- en voetbalkosten</t>
  </si>
  <si>
    <t>Bestuur en commissies</t>
  </si>
  <si>
    <t>Clubfestiviteiten</t>
  </si>
  <si>
    <t>Bureau- en clubkosten</t>
  </si>
  <si>
    <t xml:space="preserve"> Jeugd uitgaven</t>
  </si>
  <si>
    <t>Diverse uitgaven</t>
  </si>
  <si>
    <t xml:space="preserve">totaal uitgaven  </t>
  </si>
  <si>
    <t>batig saldo:</t>
  </si>
</sst>
</file>

<file path=xl/styles.xml><?xml version="1.0" encoding="utf-8"?>
<styleSheet xmlns="http://schemas.openxmlformats.org/spreadsheetml/2006/main">
  <numFmts count="10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72" formatCode="_-&quot;€&quot;\ * #,##0.00_-;_-&quot;€&quot;\ * #,##0.00\-;_-&quot;€&quot;\ * &quot;-&quot;??_-;_-@_-"/>
    <numFmt numFmtId="173" formatCode="_-&quot;€&quot;\ * #,##0_-;_-&quot;€&quot;\ * #,##0\-;_-&quot;€&quot;\ * &quot;-&quot;??_-;_-@_-"/>
    <numFmt numFmtId="174" formatCode="_-* #,##0.00_-;_-* #,##0.00\-;_-* &quot;-&quot;??_-;_-@_-"/>
    <numFmt numFmtId="175" formatCode="_-* #,##0_-;_-* #,##0\-;_-* &quot;-&quot;??_-;_-@_-"/>
    <numFmt numFmtId="176" formatCode="#,###.##"/>
    <numFmt numFmtId="177" formatCode="#,###.00"/>
  </numFmts>
  <fonts count="19">
    <font>
      <sz val="10"/>
      <name val="Arial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8" fillId="0" borderId="0"/>
    <xf numFmtId="9" fontId="9" fillId="0" borderId="0" applyFont="0" applyFill="0" applyBorder="0" applyAlignment="0" applyProtection="0"/>
    <xf numFmtId="0" fontId="6" fillId="0" borderId="0"/>
    <xf numFmtId="0" fontId="18" fillId="0" borderId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73" fontId="7" fillId="2" borderId="2" xfId="1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7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horizontal="right" vertical="center"/>
    </xf>
    <xf numFmtId="175" fontId="10" fillId="2" borderId="2" xfId="6" applyNumberFormat="1" applyFont="1" applyFill="1" applyBorder="1" applyAlignment="1">
      <alignment vertical="center"/>
    </xf>
    <xf numFmtId="175" fontId="10" fillId="0" borderId="1" xfId="6" applyNumberFormat="1" applyFont="1" applyFill="1" applyBorder="1" applyAlignment="1">
      <alignment vertical="center"/>
    </xf>
    <xf numFmtId="0" fontId="2" fillId="0" borderId="0" xfId="0" applyFont="1" applyAlignment="1">
      <alignment horizontal="left" indent="1"/>
    </xf>
    <xf numFmtId="0" fontId="0" fillId="0" borderId="0" xfId="7" quotePrefix="1" applyNumberFormat="1" applyFont="1" applyFill="1" applyBorder="1" applyAlignment="1" applyProtection="1">
      <alignment vertical="center"/>
    </xf>
    <xf numFmtId="0" fontId="10" fillId="0" borderId="1" xfId="0" applyFont="1" applyBorder="1" applyAlignment="1">
      <alignment horizontal="right" vertical="center"/>
    </xf>
    <xf numFmtId="176" fontId="0" fillId="0" borderId="0" xfId="7" applyNumberFormat="1" applyFont="1" applyFill="1" applyBorder="1" applyAlignment="1" applyProtection="1">
      <alignment horizontal="right" vertical="center"/>
    </xf>
    <xf numFmtId="177" fontId="0" fillId="0" borderId="0" xfId="7" applyNumberFormat="1" applyFont="1" applyFill="1" applyBorder="1" applyAlignment="1" applyProtection="1">
      <alignment horizontal="right" vertical="center"/>
    </xf>
    <xf numFmtId="175" fontId="10" fillId="2" borderId="2" xfId="6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73" fontId="12" fillId="2" borderId="2" xfId="11" applyNumberFormat="1" applyFont="1" applyFill="1" applyBorder="1" applyAlignment="1">
      <alignment vertical="center"/>
    </xf>
    <xf numFmtId="173" fontId="10" fillId="0" borderId="1" xfId="11" applyNumberFormat="1" applyFont="1" applyFill="1" applyBorder="1" applyAlignment="1">
      <alignment vertical="center"/>
    </xf>
    <xf numFmtId="0" fontId="11" fillId="0" borderId="0" xfId="0" applyFont="1" applyBorder="1"/>
    <xf numFmtId="175" fontId="0" fillId="0" borderId="0" xfId="7" applyNumberFormat="1" applyFont="1" applyFill="1" applyBorder="1" applyAlignment="1" applyProtection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right" vertical="center"/>
    </xf>
    <xf numFmtId="173" fontId="12" fillId="0" borderId="0" xfId="11" applyNumberFormat="1" applyFont="1" applyFill="1" applyBorder="1" applyAlignment="1">
      <alignment vertical="center"/>
    </xf>
    <xf numFmtId="173" fontId="10" fillId="0" borderId="0" xfId="1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3" fontId="4" fillId="0" borderId="0" xfId="11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5" fontId="14" fillId="0" borderId="0" xfId="6" applyNumberFormat="1" applyFont="1" applyFill="1" applyBorder="1"/>
    <xf numFmtId="0" fontId="10" fillId="0" borderId="0" xfId="0" applyFont="1" applyBorder="1" applyAlignment="1">
      <alignment horizontal="left" indent="1"/>
    </xf>
    <xf numFmtId="175" fontId="14" fillId="0" borderId="0" xfId="6" applyNumberFormat="1" applyFont="1" applyBorder="1"/>
    <xf numFmtId="173" fontId="10" fillId="0" borderId="0" xfId="11" applyNumberFormat="1" applyFont="1" applyBorder="1"/>
    <xf numFmtId="173" fontId="10" fillId="0" borderId="0" xfId="0" applyNumberFormat="1" applyFont="1" applyBorder="1" applyAlignment="1">
      <alignment horizontal="left" indent="1"/>
    </xf>
    <xf numFmtId="173" fontId="14" fillId="0" borderId="0" xfId="12" applyNumberFormat="1" applyFont="1" applyFill="1" applyBorder="1"/>
    <xf numFmtId="0" fontId="2" fillId="0" borderId="0" xfId="0" applyFont="1" applyBorder="1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right"/>
    </xf>
    <xf numFmtId="0" fontId="11" fillId="0" borderId="1" xfId="0" applyFont="1" applyBorder="1" applyAlignment="1">
      <alignment horizontal="right" vertical="center"/>
    </xf>
    <xf numFmtId="173" fontId="10" fillId="0" borderId="1" xfId="11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 indent="1"/>
    </xf>
    <xf numFmtId="175" fontId="6" fillId="0" borderId="3" xfId="6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Border="1"/>
    <xf numFmtId="173" fontId="0" fillId="0" borderId="0" xfId="11" applyNumberFormat="1" applyFont="1" applyBorder="1"/>
    <xf numFmtId="173" fontId="0" fillId="0" borderId="0" xfId="0" applyNumberFormat="1" applyBorder="1"/>
    <xf numFmtId="173" fontId="11" fillId="0" borderId="0" xfId="11" applyNumberFormat="1" applyFont="1" applyBorder="1"/>
    <xf numFmtId="0" fontId="0" fillId="0" borderId="0" xfId="0" quotePrefix="1" applyBorder="1"/>
    <xf numFmtId="0" fontId="0" fillId="0" borderId="0" xfId="0" applyBorder="1" applyAlignment="1">
      <alignment vertical="center"/>
    </xf>
    <xf numFmtId="173" fontId="0" fillId="0" borderId="0" xfId="11" applyNumberFormat="1" applyFont="1" applyBorder="1" applyAlignment="1">
      <alignment horizontal="right"/>
    </xf>
    <xf numFmtId="173" fontId="10" fillId="0" borderId="0" xfId="11" applyNumberFormat="1" applyFont="1" applyFill="1" applyBorder="1" applyAlignment="1">
      <alignment horizontal="right" vertical="center"/>
    </xf>
    <xf numFmtId="173" fontId="11" fillId="3" borderId="4" xfId="11" applyNumberFormat="1" applyFont="1" applyFill="1" applyBorder="1" applyAlignment="1">
      <alignment horizontal="left" vertical="center"/>
    </xf>
    <xf numFmtId="173" fontId="17" fillId="0" borderId="3" xfId="11" applyNumberFormat="1" applyFont="1" applyBorder="1" applyAlignment="1">
      <alignment horizontal="right" vertical="center"/>
    </xf>
    <xf numFmtId="173" fontId="0" fillId="0" borderId="0" xfId="11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</cellXfs>
  <cellStyles count="13">
    <cellStyle name="Comma" xfId="1"/>
    <cellStyle name="Comma [0]" xfId="2"/>
    <cellStyle name="Currency" xfId="3"/>
    <cellStyle name="Currency [0]" xfId="4"/>
    <cellStyle name="Euro" xfId="5"/>
    <cellStyle name="Komma" xfId="6" builtinId="3"/>
    <cellStyle name="Normal" xfId="7"/>
    <cellStyle name="Percent" xfId="8"/>
    <cellStyle name="Standaard" xfId="0" builtinId="0"/>
    <cellStyle name="Standaard 2" xfId="9"/>
    <cellStyle name="Standaard 3" xfId="10"/>
    <cellStyle name="Valuta" xfId="11" builtinId="4"/>
    <cellStyle name="Valuta 2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/Google%20Drive/SV_Orion/Orion_Financieel/2017-2018/Begroting_2017-2018/Concept_Begr._2017-18_Orion-&amp;-Rek._2016-17_051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ptbegr. Orion 2017-2018"/>
      <sheetName val="Rek. 2016-17 Uitgebreid"/>
      <sheetName val="Rek. 2016-17 Gecompr."/>
      <sheetName val="Blad1"/>
    </sheetNames>
    <sheetDataSet>
      <sheetData sheetId="0"/>
      <sheetData sheetId="1">
        <row r="12">
          <cell r="C12">
            <v>2852</v>
          </cell>
        </row>
        <row r="13">
          <cell r="C13">
            <v>2950</v>
          </cell>
        </row>
        <row r="14">
          <cell r="C14">
            <v>4620</v>
          </cell>
        </row>
        <row r="19">
          <cell r="C19">
            <v>6381.18</v>
          </cell>
        </row>
        <row r="21">
          <cell r="C21">
            <v>1210</v>
          </cell>
        </row>
        <row r="26">
          <cell r="C26">
            <v>3472.35</v>
          </cell>
        </row>
        <row r="28">
          <cell r="C28">
            <v>21020.52</v>
          </cell>
        </row>
        <row r="29">
          <cell r="C29">
            <v>2582.84</v>
          </cell>
        </row>
        <row r="90">
          <cell r="B90">
            <v>812.21</v>
          </cell>
        </row>
      </sheetData>
      <sheetData sheetId="2">
        <row r="10">
          <cell r="C10">
            <v>235878.61</v>
          </cell>
        </row>
        <row r="11">
          <cell r="C11">
            <v>25469.040000000001</v>
          </cell>
        </row>
        <row r="20">
          <cell r="B20">
            <v>124233.61</v>
          </cell>
        </row>
        <row r="21">
          <cell r="B21">
            <v>35555.769999999997</v>
          </cell>
        </row>
        <row r="22">
          <cell r="B22">
            <v>36494.93</v>
          </cell>
        </row>
        <row r="23">
          <cell r="B23">
            <v>19535.5</v>
          </cell>
        </row>
        <row r="24">
          <cell r="B24">
            <v>10631.16</v>
          </cell>
        </row>
        <row r="25">
          <cell r="B25">
            <v>2867.49</v>
          </cell>
        </row>
        <row r="26">
          <cell r="B26">
            <v>15212.48</v>
          </cell>
        </row>
        <row r="27">
          <cell r="B27">
            <v>2693.58</v>
          </cell>
        </row>
        <row r="28">
          <cell r="B28">
            <v>8213.98</v>
          </cell>
        </row>
        <row r="29">
          <cell r="B29">
            <v>3200.98</v>
          </cell>
        </row>
        <row r="30">
          <cell r="B30">
            <v>6346.94</v>
          </cell>
        </row>
        <row r="31">
          <cell r="B31">
            <v>33.76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topLeftCell="A25" zoomScale="130" zoomScaleNormal="130" zoomScaleSheetLayoutView="90" workbookViewId="0">
      <selection activeCell="F31" sqref="F31"/>
    </sheetView>
  </sheetViews>
  <sheetFormatPr defaultRowHeight="17.399999999999999"/>
  <cols>
    <col min="1" max="1" width="40.6640625" customWidth="1"/>
    <col min="2" max="4" width="19.6640625" customWidth="1"/>
    <col min="5" max="5" width="3.6640625" customWidth="1"/>
    <col min="6" max="6" width="19.6640625" customWidth="1"/>
    <col min="7" max="7" width="22.33203125" style="2" customWidth="1"/>
    <col min="8" max="8" width="39.109375" customWidth="1"/>
    <col min="9" max="9" width="19.109375" style="3" bestFit="1" customWidth="1"/>
    <col min="10" max="10" width="17.44140625" style="3" customWidth="1"/>
    <col min="11" max="11" width="10" bestFit="1" customWidth="1"/>
    <col min="12" max="12" width="27.6640625" customWidth="1"/>
  </cols>
  <sheetData>
    <row r="1" spans="1:13" ht="34.5" customHeight="1">
      <c r="A1" s="1" t="s">
        <v>0</v>
      </c>
      <c r="E1" s="2"/>
      <c r="G1" s="3"/>
      <c r="H1" s="3"/>
      <c r="I1"/>
      <c r="J1"/>
    </row>
    <row r="2" spans="1:13" ht="12" customHeight="1">
      <c r="A2" s="4"/>
      <c r="B2" s="5"/>
      <c r="C2" s="5"/>
      <c r="D2" s="5"/>
      <c r="E2" s="2"/>
      <c r="G2" s="3"/>
      <c r="H2" s="3"/>
      <c r="I2"/>
      <c r="J2"/>
    </row>
    <row r="3" spans="1:13" s="9" customFormat="1" ht="34.5" customHeight="1">
      <c r="A3" s="6" t="s">
        <v>1</v>
      </c>
      <c r="B3" s="7" t="s">
        <v>2</v>
      </c>
      <c r="C3" s="8" t="s">
        <v>3</v>
      </c>
      <c r="D3" s="8" t="s">
        <v>4</v>
      </c>
      <c r="F3" s="10"/>
      <c r="G3" s="10"/>
      <c r="H3" s="10"/>
    </row>
    <row r="4" spans="1:13" ht="30.75" customHeight="1">
      <c r="A4" s="11" t="s">
        <v>5</v>
      </c>
      <c r="B4" s="12">
        <f>(230000)</f>
        <v>230000</v>
      </c>
      <c r="C4" s="13">
        <v>215000</v>
      </c>
      <c r="D4" s="13">
        <f>'[1]Rek. 2016-17 Gecompr.'!C10</f>
        <v>235878.61</v>
      </c>
      <c r="E4" s="14"/>
      <c r="F4" s="10"/>
      <c r="G4" s="10"/>
      <c r="H4" s="15"/>
      <c r="I4"/>
      <c r="J4"/>
    </row>
    <row r="5" spans="1:13" ht="30.75" customHeight="1">
      <c r="A5" s="16" t="s">
        <v>6</v>
      </c>
      <c r="B5" s="12">
        <v>18000</v>
      </c>
      <c r="C5" s="13">
        <v>15000</v>
      </c>
      <c r="D5" s="13">
        <f>'[1]Rek. 2016-17 Gecompr.'!C11</f>
        <v>25469.040000000001</v>
      </c>
      <c r="E5" s="14"/>
      <c r="F5" s="10"/>
      <c r="G5" s="10"/>
      <c r="H5" s="17"/>
      <c r="I5"/>
      <c r="J5"/>
    </row>
    <row r="6" spans="1:13" ht="30.75" customHeight="1">
      <c r="A6" s="16" t="s">
        <v>7</v>
      </c>
      <c r="B6" s="12">
        <v>3500</v>
      </c>
      <c r="C6" s="13">
        <v>2500</v>
      </c>
      <c r="D6" s="13">
        <f>'[1]Rek. 2016-17 Uitgebreid'!C13</f>
        <v>2950</v>
      </c>
      <c r="E6" s="14"/>
      <c r="F6" s="10"/>
      <c r="G6" s="10"/>
      <c r="H6" s="18"/>
      <c r="I6"/>
      <c r="J6"/>
    </row>
    <row r="7" spans="1:13" ht="30.75" customHeight="1">
      <c r="A7" s="16" t="s">
        <v>8</v>
      </c>
      <c r="B7" s="12">
        <v>14000</v>
      </c>
      <c r="C7" s="13">
        <v>19000</v>
      </c>
      <c r="D7" s="13">
        <f>'[1]Rek. 2016-17 Uitgebreid'!C14+'[1]Rek. 2016-17 Uitgebreid'!C19+'[1]Rek. 2016-17 Uitgebreid'!C26</f>
        <v>14473.53</v>
      </c>
      <c r="E7" s="14"/>
      <c r="F7" s="10"/>
      <c r="G7" s="10"/>
      <c r="H7" s="18"/>
      <c r="I7"/>
      <c r="J7"/>
    </row>
    <row r="8" spans="1:13" ht="30.75" customHeight="1">
      <c r="A8" s="16" t="s">
        <v>9</v>
      </c>
      <c r="B8" s="12">
        <v>3500</v>
      </c>
      <c r="C8" s="13">
        <v>4500</v>
      </c>
      <c r="D8" s="13">
        <f>'[1]Rek. 2016-17 Uitgebreid'!C12</f>
        <v>2852</v>
      </c>
      <c r="E8" s="14"/>
      <c r="F8" s="10"/>
      <c r="G8" s="10"/>
      <c r="H8" s="18"/>
      <c r="I8"/>
      <c r="J8"/>
    </row>
    <row r="9" spans="1:13" ht="30.75" customHeight="1">
      <c r="A9" s="16" t="s">
        <v>10</v>
      </c>
      <c r="B9" s="12">
        <v>21000</v>
      </c>
      <c r="C9" s="13">
        <v>21000</v>
      </c>
      <c r="D9" s="13">
        <f>'[1]Rek. 2016-17 Uitgebreid'!C28</f>
        <v>21020.52</v>
      </c>
      <c r="E9" s="14"/>
      <c r="F9" s="10"/>
      <c r="G9" s="10"/>
      <c r="H9" s="17"/>
      <c r="I9"/>
      <c r="J9"/>
    </row>
    <row r="10" spans="1:13" ht="30.75" customHeight="1">
      <c r="A10" s="16" t="s">
        <v>11</v>
      </c>
      <c r="B10" s="19">
        <v>15000</v>
      </c>
      <c r="C10" s="13">
        <v>3000</v>
      </c>
      <c r="D10" s="13">
        <f>'[1]Rek. 2016-17 Uitgebreid'!C29+'[1]Rek. 2016-17 Uitgebreid'!C21</f>
        <v>3792.84</v>
      </c>
      <c r="E10" s="14"/>
      <c r="F10" s="10"/>
      <c r="G10" s="10"/>
      <c r="H10" s="17"/>
      <c r="I10"/>
      <c r="J10"/>
    </row>
    <row r="11" spans="1:13" s="25" customFormat="1" ht="36" customHeight="1">
      <c r="A11" s="20" t="s">
        <v>12</v>
      </c>
      <c r="B11" s="21">
        <f>SUM(B4:B10)</f>
        <v>305000</v>
      </c>
      <c r="C11" s="22">
        <f>SUM(C4:C10)</f>
        <v>280000</v>
      </c>
      <c r="D11" s="22">
        <f>SUM(D4:D10)</f>
        <v>306436.5400000001</v>
      </c>
      <c r="E11" s="23"/>
      <c r="F11" s="24"/>
      <c r="G11" s="10"/>
      <c r="H11" s="17"/>
    </row>
    <row r="12" spans="1:13" s="25" customFormat="1" ht="140.25" customHeight="1">
      <c r="A12" s="26"/>
      <c r="B12" s="27"/>
      <c r="C12" s="28"/>
      <c r="D12" s="28"/>
      <c r="E12" s="23"/>
      <c r="F12" s="24"/>
      <c r="G12" s="10"/>
      <c r="H12" s="17"/>
      <c r="I12" s="53"/>
      <c r="J12" s="23"/>
      <c r="K12" s="23"/>
      <c r="L12" s="23"/>
      <c r="M12" s="23"/>
    </row>
    <row r="13" spans="1:13" s="25" customFormat="1" ht="32.25" customHeight="1">
      <c r="A13" s="1" t="s">
        <v>0</v>
      </c>
      <c r="B13" s="27"/>
      <c r="C13" s="28"/>
      <c r="D13" s="28"/>
      <c r="E13" s="23"/>
      <c r="F13" s="24"/>
      <c r="G13" s="10"/>
      <c r="H13" s="17"/>
      <c r="I13" s="53"/>
      <c r="J13" s="23"/>
      <c r="K13" s="53"/>
      <c r="L13" s="23"/>
      <c r="M13" s="23"/>
    </row>
    <row r="14" spans="1:13" s="33" customFormat="1" ht="12.75" customHeight="1">
      <c r="A14" s="29"/>
      <c r="B14" s="30"/>
      <c r="C14" s="31"/>
      <c r="D14" s="31"/>
      <c r="E14" s="32"/>
      <c r="F14" s="10"/>
      <c r="G14" s="10"/>
      <c r="H14" s="17"/>
      <c r="I14" s="60"/>
      <c r="J14" s="60"/>
      <c r="K14" s="60"/>
      <c r="L14" s="60"/>
      <c r="M14" s="55"/>
    </row>
    <row r="15" spans="1:13" ht="31.2">
      <c r="A15" s="6" t="s">
        <v>13</v>
      </c>
      <c r="B15" s="7" t="s">
        <v>2</v>
      </c>
      <c r="C15" s="8" t="s">
        <v>3</v>
      </c>
      <c r="D15" s="8" t="s">
        <v>4</v>
      </c>
      <c r="E15" s="2"/>
      <c r="F15" s="34"/>
      <c r="G15" s="35"/>
      <c r="H15" s="3"/>
      <c r="I15" s="51"/>
      <c r="K15" s="51"/>
      <c r="L15" s="3"/>
      <c r="M15" s="3"/>
    </row>
    <row r="16" spans="1:13" ht="30" customHeight="1">
      <c r="A16" s="16" t="s">
        <v>14</v>
      </c>
      <c r="B16" s="12">
        <v>140000</v>
      </c>
      <c r="C16" s="13">
        <v>125000</v>
      </c>
      <c r="D16" s="13">
        <f>'[1]Rek. 2016-17 Gecompr.'!B20</f>
        <v>124233.61</v>
      </c>
      <c r="E16" s="2"/>
      <c r="F16" s="36"/>
      <c r="G16" s="37"/>
      <c r="H16" s="3"/>
      <c r="I16" s="51"/>
      <c r="K16" s="51"/>
      <c r="L16" s="3"/>
      <c r="M16" s="3"/>
    </row>
    <row r="17" spans="1:13" ht="30" customHeight="1">
      <c r="A17" s="11" t="s">
        <v>15</v>
      </c>
      <c r="B17" s="12">
        <v>39000</v>
      </c>
      <c r="C17" s="13">
        <f>(31500+11000+3000)</f>
        <v>45500</v>
      </c>
      <c r="D17" s="13">
        <f>'[1]Rek. 2016-17 Gecompr.'!B21</f>
        <v>35555.769999999997</v>
      </c>
      <c r="E17" s="2"/>
      <c r="F17" s="36"/>
      <c r="G17" s="35"/>
      <c r="H17" s="3"/>
      <c r="I17" s="51"/>
      <c r="K17" s="51"/>
      <c r="L17" s="3"/>
      <c r="M17" s="3"/>
    </row>
    <row r="18" spans="1:13" ht="30" customHeight="1">
      <c r="A18" s="16" t="s">
        <v>16</v>
      </c>
      <c r="B18" s="12">
        <v>36000</v>
      </c>
      <c r="C18" s="13">
        <v>36000</v>
      </c>
      <c r="D18" s="13">
        <f>'[1]Rek. 2016-17 Gecompr.'!B22</f>
        <v>36494.93</v>
      </c>
      <c r="E18" s="14"/>
      <c r="F18" s="36"/>
      <c r="G18" s="37"/>
      <c r="H18" s="3"/>
      <c r="I18" s="51"/>
      <c r="K18" s="51"/>
      <c r="L18" s="3"/>
      <c r="M18" s="3"/>
    </row>
    <row r="19" spans="1:13" ht="30" customHeight="1">
      <c r="A19" s="11" t="s">
        <v>17</v>
      </c>
      <c r="B19" s="12">
        <v>19000</v>
      </c>
      <c r="C19" s="13">
        <f>(12500+2500+1000)</f>
        <v>16000</v>
      </c>
      <c r="D19" s="13">
        <f>'[1]Rek. 2016-17 Gecompr.'!B23</f>
        <v>19535.5</v>
      </c>
      <c r="E19" s="14"/>
      <c r="F19" s="36"/>
      <c r="G19" s="37"/>
      <c r="H19" s="3"/>
      <c r="I19" s="51"/>
      <c r="K19" s="56"/>
      <c r="L19" s="3"/>
      <c r="M19" s="3"/>
    </row>
    <row r="20" spans="1:13" ht="30" customHeight="1">
      <c r="A20" s="16" t="s">
        <v>18</v>
      </c>
      <c r="B20" s="12">
        <v>35000</v>
      </c>
      <c r="C20" s="13">
        <v>21000</v>
      </c>
      <c r="D20" s="13">
        <f>'[1]Rek. 2016-17 Gecompr.'!B24</f>
        <v>10631.16</v>
      </c>
      <c r="E20" s="14"/>
      <c r="F20" s="36"/>
      <c r="G20" s="35"/>
      <c r="H20" s="3"/>
      <c r="I20" s="52"/>
      <c r="J20" s="54"/>
      <c r="K20" s="52"/>
      <c r="L20" s="54"/>
      <c r="M20" s="3"/>
    </row>
    <row r="21" spans="1:13" ht="30" customHeight="1">
      <c r="A21" s="16" t="s">
        <v>19</v>
      </c>
      <c r="B21" s="12">
        <v>3000</v>
      </c>
      <c r="C21" s="13">
        <v>6000</v>
      </c>
      <c r="D21" s="13">
        <f>'[1]Rek. 2016-17 Gecompr.'!B25</f>
        <v>2867.49</v>
      </c>
      <c r="E21" s="14"/>
      <c r="F21" s="38"/>
      <c r="G21"/>
      <c r="H21" s="3"/>
      <c r="K21" s="3"/>
      <c r="L21" s="3"/>
      <c r="M21" s="3"/>
    </row>
    <row r="22" spans="1:13" ht="30" customHeight="1">
      <c r="A22" s="11" t="s">
        <v>20</v>
      </c>
      <c r="B22" s="12">
        <v>19000</v>
      </c>
      <c r="C22" s="13">
        <f>(3500+5000+6400+1100+1000)</f>
        <v>17000</v>
      </c>
      <c r="D22" s="13">
        <f>'[1]Rek. 2016-17 Gecompr.'!B26</f>
        <v>15212.48</v>
      </c>
      <c r="E22" s="14"/>
      <c r="F22" s="38"/>
      <c r="G22"/>
      <c r="H22" s="3"/>
      <c r="K22" s="3"/>
      <c r="L22" s="3"/>
      <c r="M22" s="3"/>
    </row>
    <row r="23" spans="1:13" ht="30" customHeight="1">
      <c r="A23" s="16" t="s">
        <v>21</v>
      </c>
      <c r="B23" s="12">
        <v>2500</v>
      </c>
      <c r="C23" s="13">
        <v>2000</v>
      </c>
      <c r="D23" s="13">
        <f>'[1]Rek. 2016-17 Gecompr.'!B27</f>
        <v>2693.58</v>
      </c>
      <c r="E23" s="14"/>
      <c r="F23" s="38"/>
      <c r="G23"/>
      <c r="H23" s="3"/>
      <c r="I23"/>
      <c r="J23"/>
    </row>
    <row r="24" spans="1:13" ht="30" customHeight="1">
      <c r="A24" s="16" t="s">
        <v>22</v>
      </c>
      <c r="B24" s="12">
        <v>3000</v>
      </c>
      <c r="C24" s="13">
        <v>3000</v>
      </c>
      <c r="D24" s="13">
        <f>'[1]Rek. 2016-17 Uitgebreid'!B90</f>
        <v>812.21</v>
      </c>
      <c r="E24" s="14"/>
      <c r="F24" s="39"/>
      <c r="G24" s="40"/>
      <c r="H24" s="41"/>
      <c r="I24"/>
      <c r="J24" s="42"/>
    </row>
    <row r="25" spans="1:13" ht="30" customHeight="1">
      <c r="A25" s="16" t="s">
        <v>23</v>
      </c>
      <c r="B25" s="12">
        <v>3000</v>
      </c>
      <c r="C25" s="13">
        <v>4000</v>
      </c>
      <c r="D25" s="13">
        <f>'[1]Rek. 2016-17 Gecompr.'!B28</f>
        <v>8213.98</v>
      </c>
      <c r="E25" s="2"/>
      <c r="F25" s="39"/>
      <c r="G25" s="40"/>
      <c r="H25" s="41"/>
      <c r="I25"/>
      <c r="J25"/>
    </row>
    <row r="26" spans="1:13" ht="30" customHeight="1">
      <c r="A26" s="16" t="s">
        <v>24</v>
      </c>
      <c r="B26" s="12">
        <v>3000</v>
      </c>
      <c r="C26" s="13">
        <v>1500</v>
      </c>
      <c r="D26" s="13">
        <f>'[1]Rek. 2016-17 Gecompr.'!B29-'[1]Rek. 2016-17 Uitgebreid'!B90</f>
        <v>2388.77</v>
      </c>
      <c r="E26" s="14"/>
      <c r="F26" s="61"/>
      <c r="G26" s="62"/>
      <c r="H26" s="43"/>
      <c r="J26"/>
    </row>
    <row r="27" spans="1:13" ht="30" customHeight="1">
      <c r="A27" s="16" t="s">
        <v>25</v>
      </c>
      <c r="B27" s="12">
        <v>2500</v>
      </c>
      <c r="C27" s="13">
        <v>3000</v>
      </c>
      <c r="D27" s="13">
        <f>'[1]Rek. 2016-17 Gecompr.'!B30+'[1]Rek. 2016-17 Gecompr.'!B31</f>
        <v>6380.7</v>
      </c>
      <c r="E27" s="2"/>
      <c r="F27" s="62"/>
      <c r="G27" s="62"/>
      <c r="J27"/>
    </row>
    <row r="28" spans="1:13" s="2" customFormat="1" ht="36.75" customHeight="1">
      <c r="A28" s="44" t="s">
        <v>26</v>
      </c>
      <c r="B28" s="21">
        <f>SUM(B16:B27)</f>
        <v>305000</v>
      </c>
      <c r="C28" s="45">
        <f>SUM(C16:C27)</f>
        <v>280000</v>
      </c>
      <c r="D28" s="45">
        <f>SUM(D16:D27)</f>
        <v>265020.18</v>
      </c>
      <c r="F28" s="62"/>
      <c r="G28" s="62"/>
    </row>
    <row r="29" spans="1:13" s="49" customFormat="1" ht="36.75" customHeight="1">
      <c r="A29" s="46"/>
      <c r="B29" s="47">
        <f>B11-B28</f>
        <v>0</v>
      </c>
      <c r="C29" s="59" t="s">
        <v>27</v>
      </c>
      <c r="D29" s="58">
        <f>D11-D28</f>
        <v>41416.360000000102</v>
      </c>
      <c r="E29" s="48"/>
      <c r="F29" s="62"/>
      <c r="G29" s="62"/>
    </row>
    <row r="30" spans="1:13" ht="22.8">
      <c r="B30" s="3"/>
      <c r="C30" s="3"/>
      <c r="D30" s="57">
        <f>SUM(D28:D29)</f>
        <v>306436.5400000001</v>
      </c>
      <c r="E30" s="2"/>
      <c r="F30" s="39"/>
      <c r="G30" s="40"/>
      <c r="H30" s="3"/>
      <c r="I30"/>
      <c r="J30"/>
    </row>
    <row r="31" spans="1:13" ht="22.8">
      <c r="F31" s="39"/>
      <c r="G31" s="40"/>
    </row>
    <row r="32" spans="1:13" ht="22.8">
      <c r="F32" s="39"/>
      <c r="G32" s="40"/>
    </row>
    <row r="33" spans="6:7" ht="13.2">
      <c r="F33" s="63"/>
      <c r="G33" s="64"/>
    </row>
    <row r="34" spans="6:7" ht="13.2">
      <c r="F34" s="64"/>
      <c r="G34" s="64"/>
    </row>
    <row r="35" spans="6:7" ht="13.2">
      <c r="F35" s="64"/>
      <c r="G35" s="64"/>
    </row>
    <row r="36" spans="6:7" ht="13.2">
      <c r="F36" s="64"/>
      <c r="G36" s="64"/>
    </row>
    <row r="37" spans="6:7" ht="18">
      <c r="F37" s="49"/>
      <c r="G37" s="50"/>
    </row>
    <row r="38" spans="6:7" ht="13.2">
      <c r="G38" s="3"/>
    </row>
  </sheetData>
  <mergeCells count="4">
    <mergeCell ref="I14:J14"/>
    <mergeCell ref="K14:L14"/>
    <mergeCell ref="F26:G29"/>
    <mergeCell ref="F33:G36"/>
  </mergeCells>
  <phoneticPr fontId="0" type="noConversion"/>
  <pageMargins left="0.66" right="0.19685039370078741" top="0.69" bottom="0.56999999999999995" header="0.33" footer="0.27559055118110237"/>
  <pageSetup paperSize="9" scale="77" orientation="portrait" cellComments="asDisplayed" r:id="rId1"/>
  <headerFooter alignWithMargins="0">
    <oddHeader>&amp;C&amp;"Arial,Cursief"&amp;11&amp;F / &amp;A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Conceptbegr. Orion 2017-2018</vt:lpstr>
      <vt:lpstr>'Conceptbegr. Orion 2017-2018'!Afdrukbereik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Eric Joosten</cp:lastModifiedBy>
  <cp:lastPrinted>2017-11-06T18:14:09Z</cp:lastPrinted>
  <dcterms:created xsi:type="dcterms:W3CDTF">2017-11-06T14:12:10Z</dcterms:created>
  <dcterms:modified xsi:type="dcterms:W3CDTF">2017-11-09T10:18:24Z</dcterms:modified>
</cp:coreProperties>
</file>